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24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9" i="1"/>
  <c r="E18" i="1"/>
  <c r="J14" i="1"/>
  <c r="I13" i="1"/>
  <c r="F11" i="1"/>
  <c r="H10" i="1"/>
  <c r="G9" i="1"/>
  <c r="G8" i="1"/>
  <c r="F7" i="1"/>
  <c r="H6" i="1"/>
</calcChain>
</file>

<file path=xl/sharedStrings.xml><?xml version="1.0" encoding="utf-8"?>
<sst xmlns="http://schemas.openxmlformats.org/spreadsheetml/2006/main" count="35" uniqueCount="34">
  <si>
    <t>n</t>
  </si>
  <si>
    <t xml:space="preserve">US natural gas storage capacity= 4 trillion ft3  </t>
  </si>
  <si>
    <t>GOOGLED stuff</t>
  </si>
  <si>
    <t xml:space="preserve">H2  dH combustion = 286 kJ/mole  </t>
  </si>
  <si>
    <t>heat storage with nat gas at</t>
  </si>
  <si>
    <t xml:space="preserve">gram moles methane </t>
  </si>
  <si>
    <t>heat storage with H2 (same pressure)=</t>
  </si>
  <si>
    <t>J</t>
  </si>
  <si>
    <t xml:space="preserve">which equal's </t>
  </si>
  <si>
    <t xml:space="preserve">1ft3=28.3/22.4 moles gas at STP </t>
  </si>
  <si>
    <t>nat gas = methane   dH combustion=802 kJ/gmole</t>
  </si>
  <si>
    <t>cc/a</t>
  </si>
  <si>
    <t>J worth of fuel energy</t>
  </si>
  <si>
    <t xml:space="preserve">4 trillion ft3 H2 storage = </t>
  </si>
  <si>
    <t>of current US gasoline+ diesel consumption</t>
  </si>
  <si>
    <t xml:space="preserve">to make enough H2 to fill 100% of the USA's underground gas storage volume we'd need  </t>
  </si>
  <si>
    <t xml:space="preserve">1 GWe reactors going full time to make the H2 </t>
  </si>
  <si>
    <t xml:space="preserve">reactors to charge their batteries </t>
  </si>
  <si>
    <t xml:space="preserve">US gasoline+diesel  consumption =68% of 20 million bbl/day= </t>
  </si>
  <si>
    <t xml:space="preserve">if its density is 0.8g.cc &amp; it  has 46 kJ/g  combustion heat that’s </t>
  </si>
  <si>
    <t xml:space="preserve">assume energy efficiency of high temp electrolysis is roughly 80% </t>
  </si>
  <si>
    <t xml:space="preserve">dry biomass is carbohydrate =(CH2O)n </t>
  </si>
  <si>
    <t>g/a</t>
  </si>
  <si>
    <t xml:space="preserve">that's </t>
  </si>
  <si>
    <t xml:space="preserve">grams Carbon in 140 million tonnes is </t>
  </si>
  <si>
    <t>g hydrocarbon/a via hydrogenated biomass</t>
  </si>
  <si>
    <t xml:space="preserve">if 46 e3 J/g combustion heat that's </t>
  </si>
  <si>
    <t>J of hydrocarbon  fuel form biomass</t>
  </si>
  <si>
    <t xml:space="preserve">of US motor fuel demand </t>
  </si>
  <si>
    <t>scenario 2      hydrogenate 100% of DOE's best guess of  potential US biomass  (140 million tonnes, DOEs/ORNL's  2016 "billion tonne" report )</t>
  </si>
  <si>
    <t xml:space="preserve">if 60% round trip efficient  BEV's were to replace 25% efficient gasoline &amp; diesel transport engines we'd need </t>
  </si>
  <si>
    <t xml:space="preserve">Scenario 1:  dedicate clusters of nuclear plants to making H2 - store it underground like we now do with natural gas </t>
  </si>
  <si>
    <t>Ides of March 2021  ZOOM synfuel scenario ballparking</t>
  </si>
  <si>
    <t xml:space="preserve">hydrogenate it to CH2 that's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</si>
</sst>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26" sqref="K26"/>
    </sheetView>
  </sheetViews>
  <sheetFormatPr defaultRowHeight="15" x14ac:dyDescent="0.25"/>
  <cols>
    <col min="2" max="2" width="12" bestFit="1" customWidth="1"/>
    <col min="5" max="9" width="12" bestFit="1" customWidth="1"/>
  </cols>
  <sheetData>
    <row r="1" spans="1:11" x14ac:dyDescent="0.25">
      <c r="A1" t="s">
        <v>32</v>
      </c>
    </row>
    <row r="2" spans="1:11" x14ac:dyDescent="0.25">
      <c r="A2" t="s">
        <v>31</v>
      </c>
    </row>
    <row r="3" spans="1:11" x14ac:dyDescent="0.25">
      <c r="B3" t="s">
        <v>2</v>
      </c>
    </row>
    <row r="4" spans="1:11" x14ac:dyDescent="0.25">
      <c r="B4" t="s">
        <v>10</v>
      </c>
    </row>
    <row r="5" spans="1:11" x14ac:dyDescent="0.25">
      <c r="A5" t="s">
        <v>0</v>
      </c>
      <c r="B5" t="s">
        <v>3</v>
      </c>
    </row>
    <row r="6" spans="1:11" x14ac:dyDescent="0.25">
      <c r="B6" t="s">
        <v>1</v>
      </c>
      <c r="F6" t="s">
        <v>8</v>
      </c>
      <c r="H6" s="1">
        <f>4000000000000*28.3/22.4</f>
        <v>5053571428571.4287</v>
      </c>
      <c r="I6" t="s">
        <v>5</v>
      </c>
      <c r="K6" t="s">
        <v>9</v>
      </c>
    </row>
    <row r="7" spans="1:11" x14ac:dyDescent="0.25">
      <c r="C7" t="s">
        <v>4</v>
      </c>
      <c r="F7" s="1">
        <f>H6*800000</f>
        <v>4.0428571428571428E+18</v>
      </c>
      <c r="G7" t="s">
        <v>7</v>
      </c>
    </row>
    <row r="8" spans="1:11" x14ac:dyDescent="0.25">
      <c r="C8" t="s">
        <v>6</v>
      </c>
      <c r="G8" s="1">
        <f>286/802*F7</f>
        <v>1.4417171357320983E+18</v>
      </c>
      <c r="H8" t="s">
        <v>7</v>
      </c>
    </row>
    <row r="9" spans="1:11" x14ac:dyDescent="0.25">
      <c r="A9" t="s">
        <v>18</v>
      </c>
      <c r="G9" s="1">
        <f>0.68*365*20000000*42*3785</f>
        <v>789127080000000</v>
      </c>
      <c r="H9" t="s">
        <v>11</v>
      </c>
    </row>
    <row r="10" spans="1:11" x14ac:dyDescent="0.25">
      <c r="C10" t="s">
        <v>19</v>
      </c>
      <c r="H10" s="1">
        <f>0.8*G9*46000</f>
        <v>2.9039876544E+19</v>
      </c>
      <c r="I10" t="s">
        <v>12</v>
      </c>
    </row>
    <row r="11" spans="1:11" x14ac:dyDescent="0.25">
      <c r="C11" t="s">
        <v>13</v>
      </c>
      <c r="F11" s="2">
        <f>G8/H10</f>
        <v>4.9646117935373074E-2</v>
      </c>
      <c r="G11" t="s">
        <v>14</v>
      </c>
    </row>
    <row r="12" spans="1:11" x14ac:dyDescent="0.25">
      <c r="B12" t="s">
        <v>20</v>
      </c>
    </row>
    <row r="13" spans="1:11" x14ac:dyDescent="0.25">
      <c r="A13" t="s">
        <v>15</v>
      </c>
      <c r="I13" s="1">
        <f>G8/(1000000000*3600*24*365)/0.8</f>
        <v>57.145688091867164</v>
      </c>
      <c r="J13" t="s">
        <v>16</v>
      </c>
    </row>
    <row r="14" spans="1:11" x14ac:dyDescent="0.25">
      <c r="A14" t="s">
        <v>30</v>
      </c>
      <c r="J14" s="1">
        <f>H10*25/60/(1000000000*3600*24*365)</f>
        <v>383.68685185185183</v>
      </c>
      <c r="K14" t="s">
        <v>17</v>
      </c>
    </row>
    <row r="16" spans="1:11" x14ac:dyDescent="0.25">
      <c r="A16" t="s">
        <v>29</v>
      </c>
    </row>
    <row r="17" spans="2:6" x14ac:dyDescent="0.25">
      <c r="B17" t="s">
        <v>21</v>
      </c>
    </row>
    <row r="18" spans="2:6" x14ac:dyDescent="0.25">
      <c r="B18" t="s">
        <v>24</v>
      </c>
      <c r="E18" s="1">
        <f>12/(12+2+16)*140000000*1000000</f>
        <v>56000000000000</v>
      </c>
      <c r="F18" t="s">
        <v>22</v>
      </c>
    </row>
    <row r="19" spans="2:6" x14ac:dyDescent="0.25">
      <c r="B19" t="s">
        <v>33</v>
      </c>
      <c r="E19" s="1">
        <f>E18*14/12</f>
        <v>65333333333333.336</v>
      </c>
      <c r="F19" t="s">
        <v>25</v>
      </c>
    </row>
    <row r="20" spans="2:6" x14ac:dyDescent="0.25">
      <c r="B20" t="s">
        <v>26</v>
      </c>
      <c r="E20" s="1">
        <f>46000*E19</f>
        <v>3.0053333333333335E+18</v>
      </c>
      <c r="F20" t="s">
        <v>27</v>
      </c>
    </row>
    <row r="21" spans="2:6" x14ac:dyDescent="0.25">
      <c r="B21" t="s">
        <v>23</v>
      </c>
      <c r="E21" s="2">
        <f>E20/H10</f>
        <v>0.10348987981335867</v>
      </c>
      <c r="F21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2021-03-16T01:05:28Z</dcterms:created>
  <dcterms:modified xsi:type="dcterms:W3CDTF">2021-03-16T02:44:41Z</dcterms:modified>
</cp:coreProperties>
</file>